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Desktop-vdsebhj\rrhh 2024 udevipo\04. ACCESO A LA INFORMACION PUBLICA\09. SEPTIEMBRE\"/>
    </mc:Choice>
  </mc:AlternateContent>
  <xr:revisionPtr revIDLastSave="0" documentId="13_ncr:1_{2EC2F14C-D637-4966-A8DE-0EAFCB7F27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-4 (021)" sheetId="3" r:id="rId1"/>
    <sheet name="10-4 (22)" sheetId="5" r:id="rId2"/>
    <sheet name="10-4 (Sub_18)" sheetId="6" r:id="rId3"/>
    <sheet name="10-4 (029)" sheetId="1" r:id="rId4"/>
  </sheets>
  <definedNames>
    <definedName name="_xlnm._FilterDatabase" localSheetId="2" hidden="1">'10-4 (Sub_18)'!$B$9:$R$22</definedName>
    <definedName name="_xlnm.Print_Area" localSheetId="0">'10-4 (021)'!$A$1:$Q$26</definedName>
    <definedName name="_xlnm.Print_Area" localSheetId="3">'10-4 (029)'!$A$1:$R$37</definedName>
    <definedName name="_xlnm.Print_Area" localSheetId="1">'10-4 (22)'!$B$1:$R$27</definedName>
    <definedName name="_xlnm.Print_Area" localSheetId="2">'10-4 (Sub_18)'!$B$1:$R$39</definedName>
    <definedName name="_xlnm.Print_Titles" localSheetId="3">'10-4 (029)'!$1:$11</definedName>
    <definedName name="_xlnm.Print_Titles" localSheetId="2">'10-4 (Sub_18)'!$1:$9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3" l="1"/>
  <c r="Q17" i="3" s="1"/>
  <c r="P35" i="1" l="1"/>
  <c r="Q35" i="1" s="1"/>
  <c r="P34" i="1"/>
  <c r="Q34" i="1" s="1"/>
  <c r="R34" i="1" s="1"/>
  <c r="P33" i="1"/>
  <c r="Q33" i="1" s="1"/>
  <c r="P32" i="1"/>
  <c r="Q32" i="1" s="1"/>
  <c r="P31" i="6"/>
  <c r="Q31" i="6" s="1"/>
  <c r="R31" i="6" s="1"/>
  <c r="P30" i="6"/>
  <c r="Q30" i="6" s="1"/>
  <c r="P29" i="6"/>
  <c r="Q29" i="6" s="1"/>
  <c r="R29" i="6" s="1"/>
  <c r="P28" i="6"/>
  <c r="Q28" i="6" s="1"/>
  <c r="P18" i="5"/>
  <c r="R18" i="5" s="1"/>
  <c r="P17" i="5"/>
  <c r="R17" i="5" s="1"/>
  <c r="R35" i="1" l="1"/>
  <c r="R33" i="1"/>
  <c r="R32" i="1"/>
  <c r="R30" i="6"/>
  <c r="R28" i="6"/>
  <c r="P31" i="1"/>
  <c r="Q31" i="1"/>
  <c r="P30" i="1"/>
  <c r="Q30" i="1" s="1"/>
  <c r="P29" i="1"/>
  <c r="Q29" i="1" s="1"/>
  <c r="R31" i="1" l="1"/>
  <c r="R30" i="1"/>
  <c r="R29" i="1"/>
  <c r="P17" i="6" l="1"/>
  <c r="Q17" i="6" s="1"/>
  <c r="R17" i="6" s="1"/>
  <c r="P28" i="1"/>
  <c r="Q28" i="1" s="1"/>
  <c r="P27" i="6"/>
  <c r="Q27" i="6" s="1"/>
  <c r="P21" i="6"/>
  <c r="Q16" i="3"/>
  <c r="R28" i="1" l="1"/>
  <c r="R27" i="6"/>
  <c r="Q21" i="6"/>
  <c r="R21" i="6" s="1"/>
  <c r="P27" i="1" l="1"/>
  <c r="Q27" i="1" s="1"/>
  <c r="R27" i="1" s="1"/>
  <c r="P26" i="1"/>
  <c r="Q26" i="1" s="1"/>
  <c r="P19" i="6"/>
  <c r="P16" i="6"/>
  <c r="Q16" i="6" s="1"/>
  <c r="P22" i="6"/>
  <c r="Q22" i="6" s="1"/>
  <c r="P18" i="6"/>
  <c r="Q18" i="6" s="1"/>
  <c r="P15" i="6"/>
  <c r="P24" i="6"/>
  <c r="P11" i="6"/>
  <c r="Q11" i="6" s="1"/>
  <c r="R26" i="1" l="1"/>
  <c r="Q19" i="6"/>
  <c r="R19" i="6" s="1"/>
  <c r="R16" i="6"/>
  <c r="R22" i="6"/>
  <c r="R18" i="6"/>
  <c r="Q15" i="6"/>
  <c r="R15" i="6" s="1"/>
  <c r="R11" i="6"/>
  <c r="Q24" i="6"/>
  <c r="R24" i="6" s="1"/>
  <c r="P12" i="1" l="1"/>
  <c r="Q12" i="1" s="1"/>
  <c r="P13" i="1"/>
  <c r="Q13" i="1" s="1"/>
  <c r="P14" i="1"/>
  <c r="Q14" i="1" s="1"/>
  <c r="P15" i="1"/>
  <c r="P16" i="1"/>
  <c r="Q16" i="1" s="1"/>
  <c r="P17" i="1"/>
  <c r="Q17" i="1" s="1"/>
  <c r="R17" i="1" s="1"/>
  <c r="P18" i="1"/>
  <c r="Q18" i="1" s="1"/>
  <c r="P19" i="1"/>
  <c r="P20" i="1"/>
  <c r="P21" i="1"/>
  <c r="P22" i="1"/>
  <c r="P23" i="1"/>
  <c r="P24" i="1"/>
  <c r="Q24" i="1" s="1"/>
  <c r="P25" i="1"/>
  <c r="P26" i="6"/>
  <c r="P23" i="6"/>
  <c r="P14" i="6"/>
  <c r="P20" i="6"/>
  <c r="P12" i="6"/>
  <c r="P25" i="6"/>
  <c r="P13" i="6"/>
  <c r="O16" i="3"/>
  <c r="R14" i="1" l="1"/>
  <c r="R16" i="1"/>
  <c r="R12" i="1"/>
  <c r="R18" i="1"/>
  <c r="R13" i="1"/>
  <c r="Q22" i="1"/>
  <c r="R22" i="1" s="1"/>
  <c r="R24" i="1"/>
  <c r="Q23" i="1"/>
  <c r="R23" i="1" s="1"/>
  <c r="Q15" i="1"/>
  <c r="R15" i="1" s="1"/>
  <c r="Q25" i="1"/>
  <c r="R25" i="1" s="1"/>
  <c r="Q21" i="1"/>
  <c r="R21" i="1" s="1"/>
  <c r="Q20" i="1"/>
  <c r="R20" i="1" s="1"/>
  <c r="Q19" i="1"/>
  <c r="R19" i="1" s="1"/>
  <c r="Q13" i="6"/>
  <c r="R13" i="6" s="1"/>
  <c r="Q25" i="6" l="1"/>
  <c r="R25" i="6" s="1"/>
  <c r="Q12" i="6"/>
  <c r="R12" i="6" s="1"/>
  <c r="P10" i="6" l="1"/>
  <c r="Q20" i="6" l="1"/>
  <c r="R20" i="6" s="1"/>
  <c r="Q23" i="6"/>
  <c r="R23" i="6" s="1"/>
  <c r="Q26" i="6"/>
  <c r="R26" i="6" s="1"/>
  <c r="Q14" i="6"/>
  <c r="R14" i="6" s="1"/>
  <c r="Q10" i="6"/>
  <c r="R10" i="6" s="1"/>
</calcChain>
</file>

<file path=xl/sharedStrings.xml><?xml version="1.0" encoding="utf-8"?>
<sst xmlns="http://schemas.openxmlformats.org/spreadsheetml/2006/main" count="684" uniqueCount="113">
  <si>
    <t>Unidad para el Desarrollo de Vivienda Popular  -UDEVIPO-</t>
  </si>
  <si>
    <t>Departamento Administrativo</t>
  </si>
  <si>
    <t>Sección de Recursos Humanos</t>
  </si>
  <si>
    <t>(Artículo 10, numeral 4, Ley de Acceso a la Información Pública)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</si>
  <si>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</si>
  <si>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</si>
  <si>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</si>
  <si>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</si>
  <si>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</si>
  <si>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</si>
  <si>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</si>
  <si>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</si>
  <si>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</si>
  <si>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</si>
  <si>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Ingresos</t>
  </si>
  <si>
    <t>Total Descuentos</t>
  </si>
  <si>
    <t>Liquido</t>
  </si>
  <si>
    <t>-</t>
  </si>
  <si>
    <t>SERVICIOS PROFESIONALES</t>
  </si>
  <si>
    <t>GUSTAVO ADOLFO PEREZ TURCIOS</t>
  </si>
  <si>
    <t>ERICK ALBERTO PÉREZ VALENZUELA</t>
  </si>
  <si>
    <t>SERVICIOS TÉCNICOS</t>
  </si>
  <si>
    <t>Compelemento por Antigüedad</t>
  </si>
  <si>
    <t>Dietas</t>
  </si>
  <si>
    <t>Sueldo Base</t>
  </si>
  <si>
    <t>Bonificacion Profesional</t>
  </si>
  <si>
    <t>Gastos Funerarios</t>
  </si>
  <si>
    <t>EDNA YANIRA FLORES HERNÁNDEZ</t>
  </si>
  <si>
    <t>AZOLANCH PIERINA MONTUFAR GALINDO</t>
  </si>
  <si>
    <t>DIEGO ALEJANDRO HERNÁNDEZ OROZCO</t>
  </si>
  <si>
    <t>RAMIRO ESPAÑA AQUINO</t>
  </si>
  <si>
    <t>CARLOS HUMBERTO CASTILLO BROCKE</t>
  </si>
  <si>
    <t>BRENDA ARACELI ORDOÑEZ QUIJIVIX</t>
  </si>
  <si>
    <t>HÉCTOR CIRILO VELÁSQUEZ DE LEÓN</t>
  </si>
  <si>
    <t>JORGE ANTONIO MORALES COLÍNDRES</t>
  </si>
  <si>
    <t>BYRON ROLANDO AGUILAR MOSCOSO</t>
  </si>
  <si>
    <t>VICTOR MANUEL AQUECHE LÓPEZ</t>
  </si>
  <si>
    <t>MARVIN ADOLFO GUAMUCH QUELEX</t>
  </si>
  <si>
    <t>SERVICIOS  TÉCNICOS</t>
  </si>
  <si>
    <t>Unidad para el Desarrollo de Vivienda Popular -UDEVIPO-</t>
  </si>
  <si>
    <t>Bono Monetario</t>
  </si>
  <si>
    <t>Bonificación Incentivo 66-2000</t>
  </si>
  <si>
    <t>Director Ejecutivo IV</t>
  </si>
  <si>
    <t>Dirección General</t>
  </si>
  <si>
    <t>DEPARTAMENTO SOCIAL</t>
  </si>
  <si>
    <t>Total 
Ingresos</t>
  </si>
  <si>
    <t>Complemento por Antigüedad</t>
  </si>
  <si>
    <t>MARVIN EMANUEL MARCOS TZALOJ</t>
  </si>
  <si>
    <t>SERVICIOS TECNICOS</t>
  </si>
  <si>
    <t>JOSÉ LUIS GIRÓN ZACARÍAS</t>
  </si>
  <si>
    <t>NANCY ODETH PAZ ALEGRÍA</t>
  </si>
  <si>
    <t>WILLSON EVELIO CANEL ALVARADO</t>
  </si>
  <si>
    <t xml:space="preserve"> ALMA LETICIA CANAHUI GALICIA</t>
  </si>
  <si>
    <t>DEPARTAMENTO JURÍDICO</t>
  </si>
  <si>
    <t>DEPARTAMENTO FINANCIERO</t>
  </si>
  <si>
    <t>DEPARTAMENTO DE PROYECTOS</t>
  </si>
  <si>
    <t>DEPARTAMENTO ADMINISTRATIVO</t>
  </si>
  <si>
    <t>DEPARTAMENTO DE AUDITORIA INTERNA</t>
  </si>
  <si>
    <t xml:space="preserve">DEPARTAMENTO DE CATASTRO </t>
  </si>
  <si>
    <t>SECCION DE RECURSOS HUMANOS</t>
  </si>
  <si>
    <t>DEPARTAMENTO DE CARTERA</t>
  </si>
  <si>
    <t>JUANA GUILLERMA JIMENEZ CARDONA DE MEJIA</t>
  </si>
  <si>
    <t xml:space="preserve">DEPARTAMENTO JURIDICO </t>
  </si>
  <si>
    <t>CRYSTOPHER LANNER MORALES GUZMAN</t>
  </si>
  <si>
    <t xml:space="preserve">DEPARTAMENTO DE PROYECTOS </t>
  </si>
  <si>
    <t>JAQUELINE KARINA CANO PINTO</t>
  </si>
  <si>
    <t>ERICK ANTONIO DIAZ LOPEZ</t>
  </si>
  <si>
    <t>JOSE LUIS PAZ ARDON</t>
  </si>
  <si>
    <t>YESSIKA DINORA GARCIA DOMINGUEZ</t>
  </si>
  <si>
    <t>GUADALUPE MAGDALENA SOTO MONTOYA</t>
  </si>
  <si>
    <t>Departamento Financiero</t>
  </si>
  <si>
    <t>Encargado Fondo Rotativo</t>
  </si>
  <si>
    <t>ANGELICA PETRONA CHACAJ LOPEZ</t>
  </si>
  <si>
    <t>EVITELIO GARCÍA GÓMEZ</t>
  </si>
  <si>
    <t>ZULEMA IVONE CEBALLO CONTRERAS DE SAGASTUME</t>
  </si>
  <si>
    <t>HELEN JANNETTE GARCÍA OSCAR</t>
  </si>
  <si>
    <t>JHOSSTTEN ARNOLDO ECHEVERRÍA ORELLANA</t>
  </si>
  <si>
    <t>CAROLINA DEL ROSARIO HERNÁNDEZ DONIS</t>
  </si>
  <si>
    <t>COORDINACIÓN GENERAL</t>
  </si>
  <si>
    <t>CARIN TRINIDAD VÁSQUEZ MONASTERIO</t>
  </si>
  <si>
    <t>WILLIAM GEOVANY MARROQUIN MARTINEZ</t>
  </si>
  <si>
    <t>ALLAN ROGER DIAZ MONTES DE OCA</t>
  </si>
  <si>
    <t>RUTH HERNÁNDEZ REYES</t>
  </si>
  <si>
    <t>DEPARTAMENTO DE FOMENTO Y DESARROLLO DE VIVIENDA/SECCION DE PLANIFICACION Y PROGRAMACION</t>
  </si>
  <si>
    <t>DEPARTAMENTO DE ARCHIVO GENERAL</t>
  </si>
  <si>
    <t xml:space="preserve"> DEPARTAMENTO DE CATASTRO Y REGISTRO DE BIENES INMUEBLES</t>
  </si>
  <si>
    <t>COORDINACIÓN GENERAL/ EN COMUNICACIÓN SOCIAL</t>
  </si>
  <si>
    <t>COORDINACIÓN GENERAL/ VENTANILLA DE EXPEDIENTES</t>
  </si>
  <si>
    <t>COORDINACION GENERAL/ ACCESO A LA INFORMACIÓN PÚBLICA</t>
  </si>
  <si>
    <t>JOSÉ ANTONIO RADA RIVAS</t>
  </si>
  <si>
    <t>CESAR ANTONIO CORDON CASTILLO</t>
  </si>
  <si>
    <t>Subdirector Ejecutivo IV</t>
  </si>
  <si>
    <t>DARWIN SAEED OQUELI HERRERA</t>
  </si>
  <si>
    <t>DEPARTAMENTO DE PLANIFICACION</t>
  </si>
  <si>
    <t>Antonio Stanin Palencia de la Roca</t>
  </si>
  <si>
    <t>Luis Mario Montenegro Ososrio</t>
  </si>
  <si>
    <t>MARIO SIEGFRIEDO MORALES FIGUEROA</t>
  </si>
  <si>
    <t>ADANNETTE ESPERANZA RODRIGUEZ RODAS</t>
  </si>
  <si>
    <t>JAQUELINE VANESSA MARROQUIN ESTRADA</t>
  </si>
  <si>
    <t>ALAIDE ENRIQUETA DEL CARMEN BRAVO NAVARRO</t>
  </si>
  <si>
    <t>RAFAEL RUIZ URIZAR</t>
  </si>
  <si>
    <t>PABLO JOSUE MARIN CRUZ</t>
  </si>
  <si>
    <t>MARIELA ELISABET GONZALEZ DE PAZ</t>
  </si>
  <si>
    <t>FLOR DE MARIA BAC GUARE</t>
  </si>
  <si>
    <t>DEPARTAMENTO DE CATASTRO</t>
  </si>
  <si>
    <t>CLAUDIA NOHEMI JUÁREZ LÓPEZ</t>
  </si>
  <si>
    <t>Jefe de Archivo</t>
  </si>
  <si>
    <t>Archivo General</t>
  </si>
  <si>
    <t xml:space="preserve"> SEPTIEMBRE 2024 - Renglón Presupuestario 021</t>
  </si>
  <si>
    <t>SEPTIEMBRE 2024 - Renglón Presupuestario 022</t>
  </si>
  <si>
    <t>SEPTIEMBRE  2024 - Renglón Presupuestario Sub Grupo 18</t>
  </si>
  <si>
    <t>SEPTIEMBRE  2024 - Renglón Presupuestario 029</t>
  </si>
  <si>
    <t>JOHANA MARIBEL COLON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</si>
</sst>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42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164" fontId="0" fillId="0" borderId="0" xfId="0" applyNumberFormat="1"/>
    <xf numFmtId="44" fontId="1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 wrapText="1"/>
    </xf>
    <xf numFmtId="164" fontId="0" fillId="3" borderId="5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782811</xdr:colOff>
      <xdr:row>17</xdr:row>
      <xdr:rowOff>157638</xdr:rowOff>
    </xdr:from>
    <xdr:to>
      <xdr:col>10</xdr:col>
      <xdr:colOff>306655</xdr:colOff>
      <xdr:row>25</xdr:row>
      <xdr:rowOff>37898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5332399" y="4942550"/>
          <a:ext cx="4185491" cy="1415466"/>
          <a:chOff x="7059386" y="5779078"/>
          <a:chExt cx="4208689" cy="140426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715249" y="5924550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7059386" y="6252482"/>
            <a:ext cx="2228849" cy="8599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1029340</xdr:colOff>
      <xdr:row>0</xdr:row>
      <xdr:rowOff>164888</xdr:rowOff>
    </xdr:from>
    <xdr:to>
      <xdr:col>16</xdr:col>
      <xdr:colOff>41444</xdr:colOff>
      <xdr:row>8</xdr:row>
      <xdr:rowOff>279515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6FA690-5715-49B8-AEDF-4220D021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9340" y="164888"/>
          <a:ext cx="1959251" cy="163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246528</xdr:colOff>
      <xdr:row>0</xdr:row>
      <xdr:rowOff>100852</xdr:rowOff>
    </xdr:from>
    <xdr:to>
      <xdr:col>4</xdr:col>
      <xdr:colOff>244286</xdr:colOff>
      <xdr:row>7</xdr:row>
      <xdr:rowOff>179293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60F619-BCEE-CAB9-628F-A72C1748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6528" y="100852"/>
          <a:ext cx="4087905" cy="141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990847</xdr:colOff>
      <xdr:row>20</xdr:row>
      <xdr:rowOff>97554</xdr:rowOff>
    </xdr:from>
    <xdr:to>
      <xdr:col>11</xdr:col>
      <xdr:colOff>394607</xdr:colOff>
      <xdr:row>29</xdr:row>
      <xdr:rowOff>40820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504141" y="5084172"/>
          <a:ext cx="4379172" cy="1657766"/>
          <a:chOff x="7059387" y="5652268"/>
          <a:chExt cx="4383923" cy="165776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652268"/>
            <a:ext cx="2115736" cy="153107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25339" y="5734050"/>
            <a:ext cx="1747588" cy="51462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7059387" y="6252481"/>
            <a:ext cx="2227108" cy="10575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644338</xdr:colOff>
      <xdr:row>0</xdr:row>
      <xdr:rowOff>177892</xdr:rowOff>
    </xdr:from>
    <xdr:to>
      <xdr:col>17</xdr:col>
      <xdr:colOff>765188</xdr:colOff>
      <xdr:row>9</xdr:row>
      <xdr:rowOff>120517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456EFC7-5039-4EF3-84DB-C5D8C297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2838" y="177892"/>
          <a:ext cx="227758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5</xdr:col>
      <xdr:colOff>462644</xdr:colOff>
      <xdr:row>7</xdr:row>
      <xdr:rowOff>179848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377CD-9BA6-4514-9DFB-45698F02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607" y="0"/>
          <a:ext cx="4381501" cy="1513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102154</xdr:colOff>
      <xdr:row>32</xdr:row>
      <xdr:rowOff>44820</xdr:rowOff>
    </xdr:from>
    <xdr:to>
      <xdr:col>11</xdr:col>
      <xdr:colOff>33619</xdr:colOff>
      <xdr:row>40</xdr:row>
      <xdr:rowOff>157254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5615448" y="15408085"/>
          <a:ext cx="4256936" cy="1636434"/>
          <a:chOff x="7119794" y="5713452"/>
          <a:chExt cx="4001950" cy="135556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28501" y="5759940"/>
            <a:ext cx="1693243" cy="122533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80482" y="5713452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7119794" y="6115788"/>
            <a:ext cx="2126274" cy="768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37619</xdr:colOff>
      <xdr:row>0</xdr:row>
      <xdr:rowOff>63234</xdr:rowOff>
    </xdr:from>
    <xdr:to>
      <xdr:col>17</xdr:col>
      <xdr:colOff>212912</xdr:colOff>
      <xdr:row>1</xdr:row>
      <xdr:rowOff>206353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3CAC642-91D0-4595-BDE1-4095D1A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3531" y="63234"/>
          <a:ext cx="1833764" cy="14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224118</xdr:colOff>
      <xdr:row>0</xdr:row>
      <xdr:rowOff>0</xdr:rowOff>
    </xdr:from>
    <xdr:to>
      <xdr:col>4</xdr:col>
      <xdr:colOff>1005648</xdr:colOff>
      <xdr:row>1</xdr:row>
      <xdr:rowOff>11206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2DC1B-1930-4A10-8C81-FE831EE5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942" y="0"/>
          <a:ext cx="3795912" cy="13110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2029881</xdr:colOff>
      <xdr:row>37</xdr:row>
      <xdr:rowOff>37775</xdr:rowOff>
    </xdr:from>
    <xdr:to>
      <xdr:col>10</xdr:col>
      <xdr:colOff>59232</xdr:colOff>
      <xdr:row>46</xdr:row>
      <xdr:rowOff>168885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5593352" y="16297510"/>
          <a:ext cx="3968468" cy="1845610"/>
          <a:chOff x="7059386" y="5694315"/>
          <a:chExt cx="4208689" cy="174757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344875" y="5694315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7059386" y="6094586"/>
            <a:ext cx="2119145" cy="13473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134473</xdr:colOff>
      <xdr:row>0</xdr:row>
      <xdr:rowOff>44822</xdr:rowOff>
    </xdr:from>
    <xdr:to>
      <xdr:col>17</xdr:col>
      <xdr:colOff>280146</xdr:colOff>
      <xdr:row>1</xdr:row>
      <xdr:rowOff>238936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1AB86D-AE73-4494-AAAA-A521BC06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5767" y="44822"/>
          <a:ext cx="1904998" cy="1493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212913</xdr:colOff>
      <xdr:row>0</xdr:row>
      <xdr:rowOff>100854</xdr:rowOff>
    </xdr:from>
    <xdr:to>
      <xdr:col>4</xdr:col>
      <xdr:colOff>577102</xdr:colOff>
      <xdr:row>1</xdr:row>
      <xdr:rowOff>159501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239DCD-49DB-490F-AEF0-C73DD9E7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3" y="100854"/>
          <a:ext cx="3933263" cy="135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Q19"/>
  <sheetViews>
    <sheetView showGridLines="0" tabSelected="1" topLeftCell="A4" zoomScale="85" zoomScaleNormal="85" zoomScaleSheetLayoutView="85" zoomScalePageLayoutView="85" workbookViewId="0">
      <selection activeCell="B17" sqref="B17"/>
    </sheetView>
  </sheetViews>
  <sheetFormatPr baseColWidth="10" defaultRowHeight="15" x14ac:dyDescent="0.25"/>
  <cols>
    <col min="1" max="1" width="8.7109375" customWidth="1"/>
    <col min="2" max="2" width="19.28515625" customWidth="1"/>
    <col min="3" max="3" width="15" customWidth="1"/>
    <col min="4" max="4" width="18.28515625" customWidth="1"/>
    <col min="5" max="5" width="6.85546875" customWidth="1"/>
    <col min="6" max="6" width="14" customWidth="1"/>
    <col min="7" max="7" width="16.42578125" bestFit="1" customWidth="1"/>
    <col min="8" max="8" width="13.28515625" bestFit="1" customWidth="1"/>
    <col min="9" max="9" width="12.140625" bestFit="1" customWidth="1"/>
    <col min="10" max="10" width="14.140625" customWidth="1"/>
    <col min="11" max="11" width="8.85546875" bestFit="1" customWidth="1"/>
    <col min="12" max="12" width="13.42578125" customWidth="1"/>
    <col min="13" max="13" width="11.7109375" bestFit="1" customWidth="1"/>
    <col min="14" max="14" width="16.5703125" customWidth="1"/>
    <col min="15" max="15" width="14.5703125" customWidth="1"/>
    <col min="16" max="16" width="12.85546875" bestFit="1" customWidth="1"/>
    <col min="17" max="17" width="13.85546875" customWidth="1"/>
  </cols>
  <sheetData>
    <row r="9" spans="1:17" ht="26.25" customHeight="1" x14ac:dyDescent="0.4">
      <c r="A9" s="32" t="s">
        <v>39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ht="18.75" x14ac:dyDescent="0.3">
      <c r="A10" s="33" t="s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18.75" x14ac:dyDescent="0.3">
      <c r="A11" s="33" t="s">
        <v>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15.75" x14ac:dyDescent="0.25">
      <c r="A12" s="34" t="s">
        <v>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26.25" x14ac:dyDescent="0.4">
      <c r="A13" s="35" t="s">
        <v>108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ht="21.75" thickBot="1" x14ac:dyDescent="0.4">
      <c r="A14" s="31" t="s">
        <v>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s="21" customFormat="1" ht="53.25" customHeight="1" thickBot="1" x14ac:dyDescent="0.25">
      <c r="A15" s="17" t="s">
        <v>5</v>
      </c>
      <c r="B15" s="18" t="s">
        <v>6</v>
      </c>
      <c r="C15" s="19" t="s">
        <v>7</v>
      </c>
      <c r="D15" s="18" t="s">
        <v>8</v>
      </c>
      <c r="E15" s="18" t="s">
        <v>23</v>
      </c>
      <c r="F15" s="18" t="s">
        <v>24</v>
      </c>
      <c r="G15" s="18" t="s">
        <v>22</v>
      </c>
      <c r="H15" s="18" t="s">
        <v>25</v>
      </c>
      <c r="I15" s="18" t="s">
        <v>40</v>
      </c>
      <c r="J15" s="18" t="s">
        <v>41</v>
      </c>
      <c r="K15" s="18" t="s">
        <v>11</v>
      </c>
      <c r="L15" s="18" t="s">
        <v>12</v>
      </c>
      <c r="M15" s="18" t="s">
        <v>26</v>
      </c>
      <c r="N15" s="18" t="s">
        <v>13</v>
      </c>
      <c r="O15" s="18" t="s">
        <v>14</v>
      </c>
      <c r="P15" s="19" t="s">
        <v>15</v>
      </c>
      <c r="Q15" s="20" t="s">
        <v>16</v>
      </c>
    </row>
    <row r="16" spans="1:17" s="4" customFormat="1" ht="38.1" customHeight="1" x14ac:dyDescent="0.25">
      <c r="A16" s="3">
        <v>1</v>
      </c>
      <c r="B16" s="13" t="s">
        <v>112</v>
      </c>
      <c r="C16" s="5" t="s">
        <v>71</v>
      </c>
      <c r="D16" s="5" t="s">
        <v>70</v>
      </c>
      <c r="E16" s="5" t="s">
        <v>17</v>
      </c>
      <c r="F16" s="6">
        <v>3300</v>
      </c>
      <c r="G16" s="5" t="s">
        <v>17</v>
      </c>
      <c r="H16" s="5" t="s">
        <v>17</v>
      </c>
      <c r="I16" s="5">
        <v>1500</v>
      </c>
      <c r="J16" s="5">
        <v>250</v>
      </c>
      <c r="K16" s="5" t="s">
        <v>17</v>
      </c>
      <c r="L16" s="5" t="s">
        <v>17</v>
      </c>
      <c r="M16" s="5" t="s">
        <v>17</v>
      </c>
      <c r="N16" s="5" t="s">
        <v>17</v>
      </c>
      <c r="O16" s="6">
        <f>F16+I16+J16</f>
        <v>5050</v>
      </c>
      <c r="P16" s="6">
        <v>784.51</v>
      </c>
      <c r="Q16" s="6">
        <f>+(F16+I16+J16)-P16</f>
        <v>4265.49</v>
      </c>
    </row>
    <row r="17" spans="1:17" s="4" customFormat="1" ht="38.1" customHeight="1" x14ac:dyDescent="0.25">
      <c r="A17" s="3">
        <v>2</v>
      </c>
      <c r="B17" s="13" t="s">
        <v>105</v>
      </c>
      <c r="C17" s="5" t="s">
        <v>106</v>
      </c>
      <c r="D17" s="28" t="s">
        <v>107</v>
      </c>
      <c r="E17" s="5" t="s">
        <v>17</v>
      </c>
      <c r="F17" s="29">
        <v>6800</v>
      </c>
      <c r="G17" s="5" t="s">
        <v>17</v>
      </c>
      <c r="H17" s="5" t="s">
        <v>17</v>
      </c>
      <c r="I17" s="29">
        <v>2000</v>
      </c>
      <c r="J17" s="29">
        <v>250</v>
      </c>
      <c r="K17" s="5" t="s">
        <v>17</v>
      </c>
      <c r="L17" s="5" t="s">
        <v>17</v>
      </c>
      <c r="M17" s="5" t="s">
        <v>17</v>
      </c>
      <c r="N17" s="5" t="s">
        <v>17</v>
      </c>
      <c r="O17" s="29">
        <f>F17+I17+J17</f>
        <v>9050</v>
      </c>
      <c r="P17" s="30">
        <v>1779.11</v>
      </c>
      <c r="Q17" s="29">
        <f>O17-P17</f>
        <v>7270.89</v>
      </c>
    </row>
    <row r="19" spans="1:17" ht="15.75" x14ac:dyDescent="0.25">
      <c r="B19" s="8"/>
      <c r="L19" s="12"/>
      <c r="M19" s="9"/>
      <c r="N19" s="9"/>
    </row>
  </sheetData>
  <mergeCells count="6">
    <mergeCell ref="A14:Q14"/>
    <mergeCell ref="A9:Q9"/>
    <mergeCell ref="A10:Q10"/>
    <mergeCell ref="A11:Q11"/>
    <mergeCell ref="A12:Q12"/>
    <mergeCell ref="A13:Q13"/>
  </mergeCells>
  <conditionalFormatting sqref="B16:B17">
    <cfRule type="duplicateValues" dxfId="29" priority="1"/>
    <cfRule type="duplicateValues" dxfId="28" priority="2"/>
  </conditionalFormatting>
  <pageMargins left="0.23622047244094491" right="0.23622047244094491" top="0.74803149606299213" bottom="0.74803149606299213" header="0.31496062992125984" footer="0.31496062992125984"/>
  <pageSetup paperSize="300" scale="6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R18"/>
  <sheetViews>
    <sheetView showGridLines="0" topLeftCell="B7" zoomScale="85" zoomScaleNormal="85" zoomScaleSheetLayoutView="70" workbookViewId="0">
      <selection activeCell="E21" sqref="E21"/>
    </sheetView>
  </sheetViews>
  <sheetFormatPr baseColWidth="10" defaultRowHeight="15" x14ac:dyDescent="0.25"/>
  <cols>
    <col min="1" max="1" width="4.85546875" customWidth="1"/>
    <col min="2" max="2" width="6.140625" customWidth="1"/>
    <col min="3" max="3" width="21.28515625" customWidth="1"/>
    <col min="4" max="4" width="23.85546875" customWidth="1"/>
    <col min="5" max="5" width="16.5703125" customWidth="1"/>
    <col min="6" max="6" width="9.7109375" customWidth="1"/>
    <col min="7" max="7" width="15.42578125" bestFit="1" customWidth="1"/>
    <col min="8" max="8" width="16.28515625" customWidth="1"/>
    <col min="9" max="9" width="13.85546875" customWidth="1"/>
    <col min="10" max="10" width="15" customWidth="1"/>
    <col min="11" max="11" width="14.140625" customWidth="1"/>
    <col min="12" max="12" width="9.85546875" customWidth="1"/>
    <col min="13" max="13" width="16.42578125" customWidth="1"/>
    <col min="14" max="14" width="12.5703125" customWidth="1"/>
    <col min="15" max="15" width="15.28515625" customWidth="1"/>
    <col min="16" max="16" width="14.5703125" customWidth="1"/>
    <col min="17" max="17" width="15.7109375" customWidth="1"/>
    <col min="18" max="18" width="15.28515625" customWidth="1"/>
    <col min="19" max="19" width="16.5703125" customWidth="1"/>
  </cols>
  <sheetData>
    <row r="9" spans="1:18" ht="26.25" customHeight="1" x14ac:dyDescent="0.4">
      <c r="B9" s="32" t="s">
        <v>39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18" ht="18.75" x14ac:dyDescent="0.3">
      <c r="A10" s="1"/>
      <c r="B10" s="33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ht="18.75" x14ac:dyDescent="0.3">
      <c r="A11" s="1"/>
      <c r="B11" s="33" t="s">
        <v>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ht="15.75" x14ac:dyDescent="0.25">
      <c r="A12" s="1"/>
      <c r="B12" s="34" t="s">
        <v>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26.25" x14ac:dyDescent="0.4">
      <c r="B13" s="35" t="s">
        <v>109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21" x14ac:dyDescent="0.35">
      <c r="B14" s="31" t="s">
        <v>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ht="15.75" x14ac:dyDescent="0.25">
      <c r="F15" s="2"/>
      <c r="G15" s="2"/>
      <c r="H15" s="2"/>
      <c r="I15" s="2"/>
      <c r="J15" s="2"/>
      <c r="K15" s="2"/>
      <c r="L15" s="2"/>
    </row>
    <row r="16" spans="1:18" s="21" customFormat="1" ht="24" x14ac:dyDescent="0.2">
      <c r="B16" s="22" t="s">
        <v>5</v>
      </c>
      <c r="C16" s="22" t="s">
        <v>6</v>
      </c>
      <c r="D16" s="22" t="s">
        <v>7</v>
      </c>
      <c r="E16" s="22" t="s">
        <v>8</v>
      </c>
      <c r="F16" s="22" t="s">
        <v>23</v>
      </c>
      <c r="G16" s="22" t="s">
        <v>24</v>
      </c>
      <c r="H16" s="22" t="s">
        <v>46</v>
      </c>
      <c r="I16" s="22" t="s">
        <v>25</v>
      </c>
      <c r="J16" s="22" t="s">
        <v>40</v>
      </c>
      <c r="K16" s="22" t="s">
        <v>41</v>
      </c>
      <c r="L16" s="22" t="s">
        <v>11</v>
      </c>
      <c r="M16" s="22" t="s">
        <v>12</v>
      </c>
      <c r="N16" s="22" t="s">
        <v>26</v>
      </c>
      <c r="O16" s="22" t="s">
        <v>13</v>
      </c>
      <c r="P16" s="22" t="s">
        <v>14</v>
      </c>
      <c r="Q16" s="22" t="s">
        <v>15</v>
      </c>
      <c r="R16" s="22" t="s">
        <v>16</v>
      </c>
    </row>
    <row r="17" spans="2:18" s="4" customFormat="1" ht="38.1" customHeight="1" x14ac:dyDescent="0.25">
      <c r="B17" s="3">
        <v>1</v>
      </c>
      <c r="C17" s="13" t="s">
        <v>94</v>
      </c>
      <c r="D17" s="5" t="s">
        <v>42</v>
      </c>
      <c r="E17" s="5" t="s">
        <v>43</v>
      </c>
      <c r="F17" s="5" t="s">
        <v>17</v>
      </c>
      <c r="G17" s="6">
        <v>24000</v>
      </c>
      <c r="H17" s="5" t="s">
        <v>17</v>
      </c>
      <c r="I17" s="5">
        <v>375</v>
      </c>
      <c r="J17" s="5" t="s">
        <v>17</v>
      </c>
      <c r="K17" s="5">
        <v>250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>SUM(G17:O17)</f>
        <v>24625</v>
      </c>
      <c r="Q17" s="6">
        <v>5511.6</v>
      </c>
      <c r="R17" s="6">
        <f>+P17-Q17</f>
        <v>19113.400000000001</v>
      </c>
    </row>
    <row r="18" spans="2:18" s="4" customFormat="1" ht="38.1" customHeight="1" x14ac:dyDescent="0.25">
      <c r="B18" s="3">
        <v>2</v>
      </c>
      <c r="C18" s="13" t="s">
        <v>95</v>
      </c>
      <c r="D18" s="5" t="s">
        <v>91</v>
      </c>
      <c r="E18" s="5" t="s">
        <v>43</v>
      </c>
      <c r="F18" s="5" t="s">
        <v>17</v>
      </c>
      <c r="G18" s="6">
        <v>15000</v>
      </c>
      <c r="H18" s="5" t="s">
        <v>17</v>
      </c>
      <c r="I18" s="5">
        <v>375</v>
      </c>
      <c r="J18" s="5" t="s">
        <v>17</v>
      </c>
      <c r="K18" s="5">
        <v>250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>SUM(G18:O18)</f>
        <v>15625</v>
      </c>
      <c r="Q18" s="6">
        <v>3417.85</v>
      </c>
      <c r="R18" s="6">
        <f>+P18-Q18</f>
        <v>12207.15</v>
      </c>
    </row>
  </sheetData>
  <mergeCells count="6">
    <mergeCell ref="B14:R14"/>
    <mergeCell ref="B9:R9"/>
    <mergeCell ref="B10:R10"/>
    <mergeCell ref="B11:R11"/>
    <mergeCell ref="B12:R12"/>
    <mergeCell ref="B13:R13"/>
  </mergeCells>
  <conditionalFormatting sqref="C17:C18">
    <cfRule type="duplicateValues" dxfId="27" priority="1120"/>
    <cfRule type="duplicateValues" dxfId="26" priority="1121"/>
  </conditionalFormatting>
  <pageMargins left="1" right="1" top="1" bottom="1" header="0.5" footer="0.5"/>
  <pageSetup paperSize="300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31"/>
  <sheetViews>
    <sheetView showGridLines="0" topLeftCell="B4" zoomScale="85" zoomScaleNormal="85" zoomScaleSheetLayoutView="70" workbookViewId="0">
      <selection activeCell="D11" sqref="D11"/>
    </sheetView>
  </sheetViews>
  <sheetFormatPr baseColWidth="10" defaultRowHeight="15" x14ac:dyDescent="0.25"/>
  <cols>
    <col min="1" max="1" width="6.42578125" customWidth="1"/>
    <col min="2" max="2" width="6.140625" customWidth="1"/>
    <col min="3" max="3" width="23" style="11" customWidth="1"/>
    <col min="4" max="4" width="16" customWidth="1"/>
    <col min="5" max="5" width="31.140625" style="4" customWidth="1"/>
    <col min="6" max="6" width="8.140625" customWidth="1"/>
    <col min="7" max="7" width="13.85546875" customWidth="1"/>
    <col min="8" max="8" width="13.5703125" customWidth="1"/>
    <col min="9" max="9" width="10.42578125" bestFit="1" customWidth="1"/>
    <col min="10" max="10" width="8.5703125" bestFit="1" customWidth="1"/>
    <col min="11" max="11" width="10.42578125" bestFit="1" customWidth="1"/>
    <col min="12" max="12" width="7" bestFit="1" customWidth="1"/>
    <col min="13" max="13" width="13.28515625" bestFit="1" customWidth="1"/>
    <col min="14" max="14" width="9.28515625" bestFit="1" customWidth="1"/>
    <col min="15" max="15" width="14.140625" bestFit="1" customWidth="1"/>
    <col min="16" max="16" width="13.85546875" customWidth="1"/>
    <col min="17" max="17" width="11.140625" customWidth="1"/>
    <col min="18" max="18" width="13.7109375" customWidth="1"/>
    <col min="19" max="19" width="4" customWidth="1"/>
  </cols>
  <sheetData>
    <row r="1" spans="2:18" ht="102.75" customHeight="1" x14ac:dyDescent="0.25"/>
    <row r="2" spans="2:18" ht="48" customHeight="1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2:18" ht="13.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2:18" s="1" customFormat="1" ht="23.25" x14ac:dyDescent="0.25">
      <c r="B4" s="38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2:18" s="1" customFormat="1" ht="23.25" x14ac:dyDescent="0.35">
      <c r="B5" s="39" t="s">
        <v>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2:18" s="1" customFormat="1" ht="36.75" customHeight="1" x14ac:dyDescent="0.25">
      <c r="B6" s="40" t="s">
        <v>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2:18" ht="33" customHeight="1" x14ac:dyDescent="0.25">
      <c r="B7" s="41" t="s">
        <v>110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2:18" ht="33" customHeight="1" thickBot="1" x14ac:dyDescent="0.3">
      <c r="B8" s="36" t="s">
        <v>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2:18" s="23" customFormat="1" ht="56.25" customHeight="1" thickBot="1" x14ac:dyDescent="0.3">
      <c r="B9" s="17" t="s">
        <v>5</v>
      </c>
      <c r="C9" s="18" t="s">
        <v>6</v>
      </c>
      <c r="D9" s="19" t="s">
        <v>7</v>
      </c>
      <c r="E9" s="18" t="s">
        <v>8</v>
      </c>
      <c r="F9" s="18" t="s">
        <v>23</v>
      </c>
      <c r="G9" s="18" t="s">
        <v>24</v>
      </c>
      <c r="H9" s="18" t="s">
        <v>22</v>
      </c>
      <c r="I9" s="18" t="s">
        <v>25</v>
      </c>
      <c r="J9" s="18" t="s">
        <v>9</v>
      </c>
      <c r="K9" s="18" t="s">
        <v>10</v>
      </c>
      <c r="L9" s="18" t="s">
        <v>11</v>
      </c>
      <c r="M9" s="18" t="s">
        <v>12</v>
      </c>
      <c r="N9" s="18" t="s">
        <v>26</v>
      </c>
      <c r="O9" s="18" t="s">
        <v>13</v>
      </c>
      <c r="P9" s="18" t="s">
        <v>14</v>
      </c>
      <c r="Q9" s="19" t="s">
        <v>15</v>
      </c>
      <c r="R9" s="20" t="s">
        <v>16</v>
      </c>
    </row>
    <row r="10" spans="2:18" s="4" customFormat="1" ht="38.1" customHeight="1" x14ac:dyDescent="0.25">
      <c r="B10" s="3">
        <v>1</v>
      </c>
      <c r="C10" s="13" t="s">
        <v>35</v>
      </c>
      <c r="D10" s="5" t="s">
        <v>21</v>
      </c>
      <c r="E10" s="5" t="s">
        <v>53</v>
      </c>
      <c r="F10" s="5" t="s">
        <v>17</v>
      </c>
      <c r="G10" s="6">
        <v>10000</v>
      </c>
      <c r="H10" s="5" t="s">
        <v>17</v>
      </c>
      <c r="I10" s="5" t="s">
        <v>17</v>
      </c>
      <c r="J10" s="5" t="s">
        <v>17</v>
      </c>
      <c r="K10" s="5" t="s">
        <v>17</v>
      </c>
      <c r="L10" s="5" t="s">
        <v>17</v>
      </c>
      <c r="M10" s="5" t="s">
        <v>17</v>
      </c>
      <c r="N10" s="5" t="s">
        <v>17</v>
      </c>
      <c r="O10" s="5" t="s">
        <v>17</v>
      </c>
      <c r="P10" s="6">
        <f t="shared" ref="P10:P31" si="0">G10</f>
        <v>10000</v>
      </c>
      <c r="Q10" s="6">
        <f t="shared" ref="Q10:Q15" si="1">P10*0.05</f>
        <v>500</v>
      </c>
      <c r="R10" s="6">
        <f t="shared" ref="R10:R31" si="2">P10-Q10</f>
        <v>9500</v>
      </c>
    </row>
    <row r="11" spans="2:18" s="4" customFormat="1" ht="38.1" customHeight="1" x14ac:dyDescent="0.25">
      <c r="B11" s="3">
        <v>2</v>
      </c>
      <c r="C11" s="15" t="s">
        <v>27</v>
      </c>
      <c r="D11" s="5" t="s">
        <v>21</v>
      </c>
      <c r="E11" s="5" t="s">
        <v>62</v>
      </c>
      <c r="F11" s="5" t="s">
        <v>17</v>
      </c>
      <c r="G11" s="6">
        <v>8000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si="0"/>
        <v>8000</v>
      </c>
      <c r="Q11" s="6">
        <f t="shared" si="1"/>
        <v>400</v>
      </c>
      <c r="R11" s="6">
        <f t="shared" si="2"/>
        <v>7600</v>
      </c>
    </row>
    <row r="12" spans="2:18" s="4" customFormat="1" ht="38.1" customHeight="1" x14ac:dyDescent="0.25">
      <c r="B12" s="3">
        <v>3</v>
      </c>
      <c r="C12" s="16" t="s">
        <v>66</v>
      </c>
      <c r="D12" s="5" t="s">
        <v>48</v>
      </c>
      <c r="E12" s="5" t="s">
        <v>44</v>
      </c>
      <c r="F12" s="5" t="s">
        <v>17</v>
      </c>
      <c r="G12" s="6">
        <v>7000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0"/>
        <v>7000</v>
      </c>
      <c r="Q12" s="6">
        <f t="shared" si="1"/>
        <v>350</v>
      </c>
      <c r="R12" s="6">
        <f t="shared" si="2"/>
        <v>6650</v>
      </c>
    </row>
    <row r="13" spans="2:18" ht="38.1" customHeight="1" x14ac:dyDescent="0.25">
      <c r="B13" s="3">
        <v>4</v>
      </c>
      <c r="C13" s="5" t="s">
        <v>69</v>
      </c>
      <c r="D13" s="5" t="s">
        <v>48</v>
      </c>
      <c r="E13" s="5" t="s">
        <v>44</v>
      </c>
      <c r="F13" s="5" t="s">
        <v>17</v>
      </c>
      <c r="G13" s="6">
        <v>7000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0"/>
        <v>7000</v>
      </c>
      <c r="Q13" s="6">
        <f t="shared" si="1"/>
        <v>350</v>
      </c>
      <c r="R13" s="6">
        <f t="shared" si="2"/>
        <v>6650</v>
      </c>
    </row>
    <row r="14" spans="2:18" ht="30" x14ac:dyDescent="0.25">
      <c r="B14" s="3">
        <v>5</v>
      </c>
      <c r="C14" s="5" t="s">
        <v>32</v>
      </c>
      <c r="D14" s="5" t="s">
        <v>21</v>
      </c>
      <c r="E14" s="5" t="s">
        <v>44</v>
      </c>
      <c r="F14" s="5" t="s">
        <v>17</v>
      </c>
      <c r="G14" s="6">
        <v>8000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8000</v>
      </c>
      <c r="Q14" s="6">
        <f t="shared" si="1"/>
        <v>400</v>
      </c>
      <c r="R14" s="6">
        <f t="shared" si="2"/>
        <v>7600</v>
      </c>
    </row>
    <row r="15" spans="2:18" ht="45" x14ac:dyDescent="0.25">
      <c r="B15" s="3">
        <v>6</v>
      </c>
      <c r="C15" s="15" t="s">
        <v>74</v>
      </c>
      <c r="D15" s="5" t="s">
        <v>21</v>
      </c>
      <c r="E15" s="5" t="s">
        <v>44</v>
      </c>
      <c r="F15" s="5" t="s">
        <v>17</v>
      </c>
      <c r="G15" s="6">
        <v>7000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7000</v>
      </c>
      <c r="Q15" s="6">
        <f t="shared" si="1"/>
        <v>350</v>
      </c>
      <c r="R15" s="6">
        <f t="shared" si="2"/>
        <v>6650</v>
      </c>
    </row>
    <row r="16" spans="2:18" ht="30" x14ac:dyDescent="0.25">
      <c r="B16" s="3">
        <v>7</v>
      </c>
      <c r="C16" s="15" t="s">
        <v>33</v>
      </c>
      <c r="D16" s="5" t="s">
        <v>21</v>
      </c>
      <c r="E16" s="5" t="s">
        <v>44</v>
      </c>
      <c r="F16" s="5" t="s">
        <v>17</v>
      </c>
      <c r="G16" s="6">
        <v>10000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10000</v>
      </c>
      <c r="Q16" s="6">
        <f>+P16/1.12*5%</f>
        <v>446.42857142857139</v>
      </c>
      <c r="R16" s="6">
        <f t="shared" si="2"/>
        <v>9553.5714285714294</v>
      </c>
    </row>
    <row r="17" spans="2:18" ht="30" x14ac:dyDescent="0.25">
      <c r="B17" s="3">
        <v>8</v>
      </c>
      <c r="C17" s="13" t="s">
        <v>82</v>
      </c>
      <c r="D17" s="13" t="s">
        <v>48</v>
      </c>
      <c r="E17" s="13" t="s">
        <v>59</v>
      </c>
      <c r="F17" s="13" t="s">
        <v>17</v>
      </c>
      <c r="G17" s="6">
        <v>9000</v>
      </c>
      <c r="H17" s="13" t="s">
        <v>17</v>
      </c>
      <c r="I17" s="13" t="s">
        <v>17</v>
      </c>
      <c r="J17" s="13" t="s">
        <v>17</v>
      </c>
      <c r="K17" s="13" t="s">
        <v>17</v>
      </c>
      <c r="L17" s="13" t="s">
        <v>17</v>
      </c>
      <c r="M17" s="13" t="s">
        <v>17</v>
      </c>
      <c r="N17" s="13" t="s">
        <v>17</v>
      </c>
      <c r="O17" s="13" t="s">
        <v>17</v>
      </c>
      <c r="P17" s="6">
        <f t="shared" si="0"/>
        <v>9000</v>
      </c>
      <c r="Q17" s="6">
        <f>P17*0.05</f>
        <v>450</v>
      </c>
      <c r="R17" s="6">
        <f t="shared" si="2"/>
        <v>8550</v>
      </c>
    </row>
    <row r="18" spans="2:18" ht="30" x14ac:dyDescent="0.25">
      <c r="B18" s="3">
        <v>9</v>
      </c>
      <c r="C18" s="15" t="s">
        <v>75</v>
      </c>
      <c r="D18" s="5" t="s">
        <v>21</v>
      </c>
      <c r="E18" s="5" t="s">
        <v>85</v>
      </c>
      <c r="F18" s="5" t="s">
        <v>17</v>
      </c>
      <c r="G18" s="6">
        <v>7000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7000</v>
      </c>
      <c r="Q18" s="6">
        <f>P18*0.05</f>
        <v>350</v>
      </c>
      <c r="R18" s="6">
        <f t="shared" si="2"/>
        <v>6650</v>
      </c>
    </row>
    <row r="19" spans="2:18" ht="30" x14ac:dyDescent="0.25">
      <c r="B19" s="3">
        <v>10</v>
      </c>
      <c r="C19" s="15" t="s">
        <v>65</v>
      </c>
      <c r="D19" s="5" t="s">
        <v>21</v>
      </c>
      <c r="E19" s="5" t="s">
        <v>86</v>
      </c>
      <c r="F19" s="5" t="s">
        <v>17</v>
      </c>
      <c r="G19" s="6">
        <v>9000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9000</v>
      </c>
      <c r="Q19" s="6">
        <f t="shared" ref="Q19:Q31" si="3">P19*0.05</f>
        <v>450</v>
      </c>
      <c r="R19" s="6">
        <f t="shared" si="2"/>
        <v>8550</v>
      </c>
    </row>
    <row r="20" spans="2:18" ht="41.25" customHeight="1" x14ac:dyDescent="0.25">
      <c r="B20" s="3">
        <v>11</v>
      </c>
      <c r="C20" s="5" t="s">
        <v>29</v>
      </c>
      <c r="D20" s="5" t="s">
        <v>48</v>
      </c>
      <c r="E20" s="5" t="s">
        <v>87</v>
      </c>
      <c r="F20" s="5" t="s">
        <v>17</v>
      </c>
      <c r="G20" s="6">
        <v>7000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0"/>
        <v>7000</v>
      </c>
      <c r="Q20" s="6">
        <f t="shared" si="3"/>
        <v>350</v>
      </c>
      <c r="R20" s="6">
        <f t="shared" si="2"/>
        <v>6650</v>
      </c>
    </row>
    <row r="21" spans="2:18" ht="41.25" customHeight="1" x14ac:dyDescent="0.25">
      <c r="B21" s="3">
        <v>12</v>
      </c>
      <c r="C21" s="15" t="s">
        <v>80</v>
      </c>
      <c r="D21" s="5" t="s">
        <v>21</v>
      </c>
      <c r="E21" s="5" t="s">
        <v>56</v>
      </c>
      <c r="F21" s="5" t="s">
        <v>17</v>
      </c>
      <c r="G21" s="6">
        <v>7000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0"/>
        <v>7000</v>
      </c>
      <c r="Q21" s="6">
        <f t="shared" si="3"/>
        <v>350</v>
      </c>
      <c r="R21" s="6">
        <f t="shared" si="2"/>
        <v>6650</v>
      </c>
    </row>
    <row r="22" spans="2:18" ht="41.25" customHeight="1" x14ac:dyDescent="0.25">
      <c r="B22" s="3">
        <v>13</v>
      </c>
      <c r="C22" s="15" t="s">
        <v>76</v>
      </c>
      <c r="D22" s="5" t="s">
        <v>21</v>
      </c>
      <c r="E22" s="5" t="s">
        <v>84</v>
      </c>
      <c r="F22" s="5" t="s">
        <v>17</v>
      </c>
      <c r="G22" s="6">
        <v>8000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>
        <f t="shared" si="0"/>
        <v>8000</v>
      </c>
      <c r="Q22" s="6">
        <f t="shared" si="3"/>
        <v>400</v>
      </c>
      <c r="R22" s="6">
        <f t="shared" si="2"/>
        <v>7600</v>
      </c>
    </row>
    <row r="23" spans="2:18" ht="41.25" customHeight="1" x14ac:dyDescent="0.25">
      <c r="B23" s="3">
        <v>14</v>
      </c>
      <c r="C23" s="5" t="s">
        <v>37</v>
      </c>
      <c r="D23" s="5" t="s">
        <v>21</v>
      </c>
      <c r="E23" s="5" t="s">
        <v>57</v>
      </c>
      <c r="F23" s="5" t="s">
        <v>17</v>
      </c>
      <c r="G23" s="6">
        <v>10000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0"/>
        <v>10000</v>
      </c>
      <c r="Q23" s="6">
        <f t="shared" si="3"/>
        <v>500</v>
      </c>
      <c r="R23" s="6">
        <f t="shared" si="2"/>
        <v>9500</v>
      </c>
    </row>
    <row r="24" spans="2:18" ht="41.25" customHeight="1" x14ac:dyDescent="0.25">
      <c r="B24" s="3">
        <v>15</v>
      </c>
      <c r="C24" s="15" t="s">
        <v>72</v>
      </c>
      <c r="D24" s="5" t="s">
        <v>21</v>
      </c>
      <c r="E24" s="5" t="s">
        <v>60</v>
      </c>
      <c r="F24" s="5" t="s">
        <v>17</v>
      </c>
      <c r="G24" s="6">
        <v>9000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si="0"/>
        <v>9000</v>
      </c>
      <c r="Q24" s="6">
        <f t="shared" si="3"/>
        <v>450</v>
      </c>
      <c r="R24" s="6">
        <f t="shared" si="2"/>
        <v>8550</v>
      </c>
    </row>
    <row r="25" spans="2:18" ht="41.25" customHeight="1" x14ac:dyDescent="0.25">
      <c r="B25" s="3">
        <v>16</v>
      </c>
      <c r="C25" s="16" t="s">
        <v>67</v>
      </c>
      <c r="D25" s="5" t="s">
        <v>18</v>
      </c>
      <c r="E25" s="5" t="s">
        <v>58</v>
      </c>
      <c r="F25" s="5" t="s">
        <v>17</v>
      </c>
      <c r="G25" s="6">
        <v>12000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0"/>
        <v>12000</v>
      </c>
      <c r="Q25" s="6">
        <f t="shared" si="3"/>
        <v>600</v>
      </c>
      <c r="R25" s="6">
        <f t="shared" si="2"/>
        <v>11400</v>
      </c>
    </row>
    <row r="26" spans="2:18" ht="41.25" customHeight="1" x14ac:dyDescent="0.25">
      <c r="B26" s="3">
        <v>17</v>
      </c>
      <c r="C26" s="5" t="s">
        <v>47</v>
      </c>
      <c r="D26" s="5" t="s">
        <v>21</v>
      </c>
      <c r="E26" s="5" t="s">
        <v>83</v>
      </c>
      <c r="F26" s="5" t="s">
        <v>17</v>
      </c>
      <c r="G26" s="10">
        <v>7000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0"/>
        <v>7000</v>
      </c>
      <c r="Q26" s="6">
        <f t="shared" si="3"/>
        <v>350</v>
      </c>
      <c r="R26" s="6">
        <f t="shared" si="2"/>
        <v>6650</v>
      </c>
    </row>
    <row r="27" spans="2:18" s="4" customFormat="1" ht="38.1" customHeight="1" x14ac:dyDescent="0.25">
      <c r="B27" s="3">
        <v>18</v>
      </c>
      <c r="C27" s="15" t="s">
        <v>81</v>
      </c>
      <c r="D27" s="5" t="s">
        <v>21</v>
      </c>
      <c r="E27" s="5" t="s">
        <v>64</v>
      </c>
      <c r="F27" s="5" t="s">
        <v>17</v>
      </c>
      <c r="G27" s="6">
        <v>8000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6">
        <f t="shared" si="0"/>
        <v>8000</v>
      </c>
      <c r="Q27" s="6">
        <f t="shared" si="3"/>
        <v>400</v>
      </c>
      <c r="R27" s="6">
        <f t="shared" si="2"/>
        <v>7600</v>
      </c>
    </row>
    <row r="28" spans="2:18" s="4" customFormat="1" ht="38.1" customHeight="1" x14ac:dyDescent="0.25">
      <c r="B28" s="3">
        <v>19</v>
      </c>
      <c r="C28" s="15" t="s">
        <v>96</v>
      </c>
      <c r="D28" s="5" t="s">
        <v>18</v>
      </c>
      <c r="E28" s="5" t="s">
        <v>62</v>
      </c>
      <c r="F28" s="5" t="s">
        <v>17</v>
      </c>
      <c r="G28" s="6">
        <v>16000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si="0"/>
        <v>16000</v>
      </c>
      <c r="Q28" s="6">
        <f t="shared" si="3"/>
        <v>800</v>
      </c>
      <c r="R28" s="6">
        <f t="shared" si="2"/>
        <v>15200</v>
      </c>
    </row>
    <row r="29" spans="2:18" s="4" customFormat="1" ht="38.1" customHeight="1" x14ac:dyDescent="0.25">
      <c r="B29" s="3">
        <v>20</v>
      </c>
      <c r="C29" s="15" t="s">
        <v>97</v>
      </c>
      <c r="D29" s="5" t="s">
        <v>18</v>
      </c>
      <c r="E29" s="5" t="s">
        <v>62</v>
      </c>
      <c r="F29" s="5" t="s">
        <v>17</v>
      </c>
      <c r="G29" s="6">
        <v>14000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0"/>
        <v>14000</v>
      </c>
      <c r="Q29" s="6">
        <f t="shared" si="3"/>
        <v>700</v>
      </c>
      <c r="R29" s="6">
        <f t="shared" si="2"/>
        <v>13300</v>
      </c>
    </row>
    <row r="30" spans="2:18" s="4" customFormat="1" ht="38.1" customHeight="1" x14ac:dyDescent="0.25">
      <c r="B30" s="3">
        <v>21</v>
      </c>
      <c r="C30" s="15" t="s">
        <v>98</v>
      </c>
      <c r="D30" s="5" t="s">
        <v>18</v>
      </c>
      <c r="E30" s="5" t="s">
        <v>62</v>
      </c>
      <c r="F30" s="5" t="s">
        <v>17</v>
      </c>
      <c r="G30" s="6">
        <v>12000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0"/>
        <v>12000</v>
      </c>
      <c r="Q30" s="6">
        <f t="shared" si="3"/>
        <v>600</v>
      </c>
      <c r="R30" s="6">
        <f t="shared" si="2"/>
        <v>11400</v>
      </c>
    </row>
    <row r="31" spans="2:18" s="4" customFormat="1" ht="38.1" customHeight="1" x14ac:dyDescent="0.25">
      <c r="B31" s="3">
        <v>22</v>
      </c>
      <c r="C31" s="15" t="s">
        <v>99</v>
      </c>
      <c r="D31" s="5" t="s">
        <v>18</v>
      </c>
      <c r="E31" s="5" t="s">
        <v>64</v>
      </c>
      <c r="F31" s="5" t="s">
        <v>17</v>
      </c>
      <c r="G31" s="6">
        <v>12000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0"/>
        <v>12000</v>
      </c>
      <c r="Q31" s="6">
        <f t="shared" si="3"/>
        <v>600</v>
      </c>
      <c r="R31" s="6">
        <f t="shared" si="2"/>
        <v>11400</v>
      </c>
    </row>
  </sheetData>
  <sortState xmlns:xlrd2="http://schemas.microsoft.com/office/spreadsheetml/2017/richdata2" ref="B10:R27">
    <sortCondition ref="B10:B27"/>
  </sortState>
  <mergeCells count="6">
    <mergeCell ref="B8:R8"/>
    <mergeCell ref="B2:R3"/>
    <mergeCell ref="B4:R4"/>
    <mergeCell ref="B5:R5"/>
    <mergeCell ref="B6:R6"/>
    <mergeCell ref="B7:R7"/>
  </mergeCells>
  <conditionalFormatting sqref="C10">
    <cfRule type="duplicateValues" dxfId="25" priority="1"/>
    <cfRule type="duplicateValues" dxfId="24" priority="2"/>
  </conditionalFormatting>
  <conditionalFormatting sqref="C11">
    <cfRule type="duplicateValues" dxfId="23" priority="1122"/>
  </conditionalFormatting>
  <conditionalFormatting sqref="C12:C13">
    <cfRule type="duplicateValues" dxfId="22" priority="1042"/>
  </conditionalFormatting>
  <conditionalFormatting sqref="C14:C26">
    <cfRule type="duplicateValues" dxfId="21" priority="1129"/>
  </conditionalFormatting>
  <conditionalFormatting sqref="C27:C31">
    <cfRule type="duplicateValues" dxfId="20" priority="1130"/>
  </conditionalFormatting>
  <conditionalFormatting sqref="C32:C1048576 C1:C9 C11">
    <cfRule type="duplicateValues" dxfId="19" priority="1043"/>
  </conditionalFormatting>
  <conditionalFormatting sqref="C32:C1048576 C1:C9 C11:C26">
    <cfRule type="duplicateValues" dxfId="18" priority="1039"/>
  </conditionalFormatting>
  <conditionalFormatting sqref="C32:C1048576">
    <cfRule type="duplicateValues" dxfId="17" priority="1045"/>
  </conditionalFormatting>
  <printOptions horizontalCentered="1" verticalCentered="1"/>
  <pageMargins left="0.25" right="0.25" top="0.75" bottom="0.75" header="0.3" footer="0.3"/>
  <pageSetup paperSize="300" scale="44" fitToWidth="0" fitToHeight="0" orientation="portrait" horizontalDpi="1200" verticalDpi="1200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35"/>
  <sheetViews>
    <sheetView showGridLines="0" topLeftCell="B7" zoomScale="85" zoomScaleNormal="85" zoomScaleSheetLayoutView="40" zoomScalePageLayoutView="25" workbookViewId="0">
      <selection activeCell="B6" sqref="B6:R6"/>
    </sheetView>
  </sheetViews>
  <sheetFormatPr baseColWidth="10" defaultRowHeight="15" x14ac:dyDescent="0.25"/>
  <cols>
    <col min="1" max="1" width="6.42578125" hidden="1" customWidth="1"/>
    <col min="2" max="2" width="8.28515625" customWidth="1"/>
    <col min="3" max="3" width="25.85546875" style="14" customWidth="1"/>
    <col min="4" max="4" width="19.28515625" customWidth="1"/>
    <col min="5" max="5" width="30.5703125" style="4" customWidth="1"/>
    <col min="6" max="6" width="8.5703125" bestFit="1" customWidth="1"/>
    <col min="7" max="7" width="14.85546875" bestFit="1" customWidth="1"/>
    <col min="8" max="8" width="15.42578125" bestFit="1" customWidth="1"/>
    <col min="9" max="9" width="10.7109375" bestFit="1" customWidth="1"/>
    <col min="10" max="10" width="8.85546875" bestFit="1" customWidth="1"/>
    <col min="11" max="11" width="10.7109375" bestFit="1" customWidth="1"/>
    <col min="12" max="12" width="7.42578125" bestFit="1" customWidth="1"/>
    <col min="13" max="13" width="13.42578125" bestFit="1" customWidth="1"/>
    <col min="14" max="14" width="9.42578125" bestFit="1" customWidth="1"/>
    <col min="15" max="15" width="14.28515625" bestFit="1" customWidth="1"/>
    <col min="16" max="16" width="11.85546875" bestFit="1" customWidth="1"/>
    <col min="17" max="17" width="14.42578125" bestFit="1" customWidth="1"/>
    <col min="18" max="18" width="12.140625" customWidth="1"/>
    <col min="19" max="19" width="4" customWidth="1"/>
  </cols>
  <sheetData>
    <row r="1" spans="2:18" ht="102.75" customHeight="1" x14ac:dyDescent="0.25"/>
    <row r="2" spans="2:18" ht="27.75" customHeight="1" x14ac:dyDescent="0.25"/>
    <row r="3" spans="2:18" ht="28.5" customHeight="1" x14ac:dyDescent="0.25"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2:18" ht="13.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2:18" s="1" customFormat="1" ht="23.25" x14ac:dyDescent="0.25">
      <c r="B5" s="38" t="s">
        <v>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2:18" s="1" customFormat="1" ht="23.25" x14ac:dyDescent="0.35">
      <c r="B6" s="39" t="s">
        <v>2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2:18" s="1" customFormat="1" ht="26.25" customHeight="1" x14ac:dyDescent="0.25">
      <c r="B7" s="40" t="s">
        <v>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2:18" ht="25.5" customHeight="1" x14ac:dyDescent="0.25">
      <c r="B8" s="41" t="s">
        <v>111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2:18" ht="20.25" customHeight="1" x14ac:dyDescent="0.25">
      <c r="B9" s="36" t="s">
        <v>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2:18" ht="11.25" customHeight="1" thickBot="1" x14ac:dyDescent="0.3">
      <c r="D10" s="2"/>
      <c r="E10" s="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8" s="23" customFormat="1" ht="56.25" customHeight="1" thickBot="1" x14ac:dyDescent="0.3">
      <c r="B11" s="25" t="s">
        <v>5</v>
      </c>
      <c r="C11" s="18" t="s">
        <v>6</v>
      </c>
      <c r="D11" s="19" t="s">
        <v>7</v>
      </c>
      <c r="E11" s="18" t="s">
        <v>8</v>
      </c>
      <c r="F11" s="18" t="s">
        <v>23</v>
      </c>
      <c r="G11" s="18" t="s">
        <v>24</v>
      </c>
      <c r="H11" s="18" t="s">
        <v>46</v>
      </c>
      <c r="I11" s="18" t="s">
        <v>25</v>
      </c>
      <c r="J11" s="18" t="s">
        <v>9</v>
      </c>
      <c r="K11" s="18" t="s">
        <v>10</v>
      </c>
      <c r="L11" s="18" t="s">
        <v>11</v>
      </c>
      <c r="M11" s="18" t="s">
        <v>12</v>
      </c>
      <c r="N11" s="18" t="s">
        <v>26</v>
      </c>
      <c r="O11" s="18" t="s">
        <v>13</v>
      </c>
      <c r="P11" s="18" t="s">
        <v>45</v>
      </c>
      <c r="Q11" s="19" t="s">
        <v>15</v>
      </c>
      <c r="R11" s="20" t="s">
        <v>16</v>
      </c>
    </row>
    <row r="12" spans="2:18" ht="42.75" customHeight="1" x14ac:dyDescent="0.25">
      <c r="B12" s="26">
        <v>1</v>
      </c>
      <c r="C12" s="5" t="s">
        <v>50</v>
      </c>
      <c r="D12" s="5" t="s">
        <v>18</v>
      </c>
      <c r="E12" s="5" t="s">
        <v>59</v>
      </c>
      <c r="F12" s="5" t="s">
        <v>17</v>
      </c>
      <c r="G12" s="6">
        <v>16000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ref="P12:P27" si="0">G12</f>
        <v>16000</v>
      </c>
      <c r="Q12" s="6">
        <f>+P12/1.12*5%</f>
        <v>714.28571428571422</v>
      </c>
      <c r="R12" s="6">
        <f t="shared" ref="R12:R27" si="1">P12-Q12</f>
        <v>15285.714285714286</v>
      </c>
    </row>
    <row r="13" spans="2:18" ht="38.1" customHeight="1" x14ac:dyDescent="0.25">
      <c r="B13" s="27">
        <v>2</v>
      </c>
      <c r="C13" s="5" t="s">
        <v>51</v>
      </c>
      <c r="D13" s="5" t="s">
        <v>21</v>
      </c>
      <c r="E13" s="5" t="s">
        <v>56</v>
      </c>
      <c r="F13" s="5" t="s">
        <v>17</v>
      </c>
      <c r="G13" s="6">
        <v>7000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0"/>
        <v>7000</v>
      </c>
      <c r="Q13" s="6">
        <f>P13*0.05</f>
        <v>350</v>
      </c>
      <c r="R13" s="6">
        <f t="shared" si="1"/>
        <v>6650</v>
      </c>
    </row>
    <row r="14" spans="2:18" ht="38.1" customHeight="1" x14ac:dyDescent="0.25">
      <c r="B14" s="27">
        <v>3</v>
      </c>
      <c r="C14" s="5" t="s">
        <v>34</v>
      </c>
      <c r="D14" s="5" t="s">
        <v>18</v>
      </c>
      <c r="E14" s="5" t="s">
        <v>54</v>
      </c>
      <c r="F14" s="5" t="s">
        <v>17</v>
      </c>
      <c r="G14" s="6">
        <v>16000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16000</v>
      </c>
      <c r="Q14" s="6">
        <f>+P14/1.12*5%</f>
        <v>714.28571428571422</v>
      </c>
      <c r="R14" s="6">
        <f t="shared" si="1"/>
        <v>15285.714285714286</v>
      </c>
    </row>
    <row r="15" spans="2:18" ht="30" x14ac:dyDescent="0.25">
      <c r="B15" s="27">
        <v>4</v>
      </c>
      <c r="C15" s="5" t="s">
        <v>19</v>
      </c>
      <c r="D15" s="5" t="s">
        <v>21</v>
      </c>
      <c r="E15" s="5" t="s">
        <v>54</v>
      </c>
      <c r="F15" s="5" t="s">
        <v>17</v>
      </c>
      <c r="G15" s="6">
        <v>12000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12000</v>
      </c>
      <c r="Q15" s="6">
        <f>P15*0.05</f>
        <v>600</v>
      </c>
      <c r="R15" s="6">
        <f t="shared" si="1"/>
        <v>11400</v>
      </c>
    </row>
    <row r="16" spans="2:18" ht="38.1" customHeight="1" x14ac:dyDescent="0.25">
      <c r="B16" s="27">
        <v>5</v>
      </c>
      <c r="C16" s="5" t="s">
        <v>20</v>
      </c>
      <c r="D16" s="5" t="s">
        <v>18</v>
      </c>
      <c r="E16" s="5" t="s">
        <v>54</v>
      </c>
      <c r="F16" s="5" t="s">
        <v>17</v>
      </c>
      <c r="G16" s="6">
        <v>12000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12000</v>
      </c>
      <c r="Q16" s="6">
        <f>P16*0.05</f>
        <v>600</v>
      </c>
      <c r="R16" s="6">
        <f t="shared" si="1"/>
        <v>11400</v>
      </c>
    </row>
    <row r="17" spans="2:20" ht="38.1" customHeight="1" x14ac:dyDescent="0.25">
      <c r="B17" s="27">
        <v>6</v>
      </c>
      <c r="C17" s="5" t="s">
        <v>36</v>
      </c>
      <c r="D17" s="5" t="s">
        <v>21</v>
      </c>
      <c r="E17" s="5" t="s">
        <v>44</v>
      </c>
      <c r="F17" s="5" t="s">
        <v>17</v>
      </c>
      <c r="G17" s="6">
        <v>7500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0"/>
        <v>7500</v>
      </c>
      <c r="Q17" s="6">
        <f>P17*0.05</f>
        <v>375</v>
      </c>
      <c r="R17" s="6">
        <f t="shared" si="1"/>
        <v>7125</v>
      </c>
    </row>
    <row r="18" spans="2:20" ht="38.1" customHeight="1" x14ac:dyDescent="0.25">
      <c r="B18" s="27">
        <v>7</v>
      </c>
      <c r="C18" s="5" t="s">
        <v>31</v>
      </c>
      <c r="D18" s="5" t="s">
        <v>18</v>
      </c>
      <c r="E18" s="5" t="s">
        <v>57</v>
      </c>
      <c r="F18" s="5" t="s">
        <v>17</v>
      </c>
      <c r="G18" s="6">
        <v>14000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14000</v>
      </c>
      <c r="Q18" s="6">
        <f>+P18/1.12*5%</f>
        <v>625</v>
      </c>
      <c r="R18" s="6">
        <f t="shared" si="1"/>
        <v>13375</v>
      </c>
    </row>
    <row r="19" spans="2:20" ht="38.1" customHeight="1" x14ac:dyDescent="0.25">
      <c r="B19" s="27">
        <v>8</v>
      </c>
      <c r="C19" s="5" t="s">
        <v>28</v>
      </c>
      <c r="D19" s="5" t="s">
        <v>21</v>
      </c>
      <c r="E19" s="5" t="s">
        <v>56</v>
      </c>
      <c r="F19" s="5" t="s">
        <v>17</v>
      </c>
      <c r="G19" s="6">
        <v>12000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12000</v>
      </c>
      <c r="Q19" s="6">
        <f>P19*0.05</f>
        <v>600</v>
      </c>
      <c r="R19" s="6">
        <f t="shared" si="1"/>
        <v>11400</v>
      </c>
    </row>
    <row r="20" spans="2:20" ht="38.1" customHeight="1" x14ac:dyDescent="0.25">
      <c r="B20" s="27">
        <v>9</v>
      </c>
      <c r="C20" s="5" t="s">
        <v>30</v>
      </c>
      <c r="D20" s="5" t="s">
        <v>38</v>
      </c>
      <c r="E20" s="5" t="s">
        <v>56</v>
      </c>
      <c r="F20" s="5" t="s">
        <v>17</v>
      </c>
      <c r="G20" s="6">
        <v>7000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0"/>
        <v>7000</v>
      </c>
      <c r="Q20" s="6">
        <f>P20*0.05</f>
        <v>350</v>
      </c>
      <c r="R20" s="6">
        <f t="shared" si="1"/>
        <v>6650</v>
      </c>
    </row>
    <row r="21" spans="2:20" ht="38.1" customHeight="1" x14ac:dyDescent="0.25">
      <c r="B21" s="27">
        <v>10</v>
      </c>
      <c r="C21" s="5" t="s">
        <v>52</v>
      </c>
      <c r="D21" s="5" t="s">
        <v>21</v>
      </c>
      <c r="E21" s="5" t="s">
        <v>56</v>
      </c>
      <c r="F21" s="5" t="s">
        <v>17</v>
      </c>
      <c r="G21" s="6">
        <v>6000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0"/>
        <v>6000</v>
      </c>
      <c r="Q21" s="6">
        <f>P21*0.05</f>
        <v>300</v>
      </c>
      <c r="R21" s="6">
        <f t="shared" si="1"/>
        <v>5700</v>
      </c>
    </row>
    <row r="22" spans="2:20" ht="30" x14ac:dyDescent="0.25">
      <c r="B22" s="27">
        <v>11</v>
      </c>
      <c r="C22" s="5" t="s">
        <v>61</v>
      </c>
      <c r="D22" s="5" t="s">
        <v>38</v>
      </c>
      <c r="E22" s="5" t="s">
        <v>56</v>
      </c>
      <c r="F22" s="5" t="s">
        <v>17</v>
      </c>
      <c r="G22" s="6">
        <v>6000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>
        <f t="shared" si="0"/>
        <v>6000</v>
      </c>
      <c r="Q22" s="6">
        <f t="shared" ref="Q22:Q27" si="2">P22*0.05</f>
        <v>300</v>
      </c>
      <c r="R22" s="6">
        <f t="shared" si="1"/>
        <v>5700</v>
      </c>
    </row>
    <row r="23" spans="2:20" ht="30" x14ac:dyDescent="0.25">
      <c r="B23" s="27">
        <v>12</v>
      </c>
      <c r="C23" s="5" t="s">
        <v>63</v>
      </c>
      <c r="D23" s="5" t="s">
        <v>48</v>
      </c>
      <c r="E23" s="5" t="s">
        <v>54</v>
      </c>
      <c r="F23" s="5" t="s">
        <v>17</v>
      </c>
      <c r="G23" s="6">
        <v>9000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0"/>
        <v>9000</v>
      </c>
      <c r="Q23" s="6">
        <f t="shared" si="2"/>
        <v>450</v>
      </c>
      <c r="R23" s="6">
        <f t="shared" si="1"/>
        <v>8550</v>
      </c>
    </row>
    <row r="24" spans="2:20" ht="48" customHeight="1" x14ac:dyDescent="0.25">
      <c r="B24" s="27">
        <v>13</v>
      </c>
      <c r="C24" s="5" t="s">
        <v>68</v>
      </c>
      <c r="D24" s="13" t="s">
        <v>18</v>
      </c>
      <c r="E24" s="13" t="s">
        <v>88</v>
      </c>
      <c r="F24" s="13" t="s">
        <v>17</v>
      </c>
      <c r="G24" s="6">
        <v>12000</v>
      </c>
      <c r="H24" s="13" t="s">
        <v>17</v>
      </c>
      <c r="I24" s="13" t="s">
        <v>17</v>
      </c>
      <c r="J24" s="13" t="s">
        <v>17</v>
      </c>
      <c r="K24" s="13" t="s">
        <v>17</v>
      </c>
      <c r="L24" s="13" t="s">
        <v>17</v>
      </c>
      <c r="M24" s="13" t="s">
        <v>17</v>
      </c>
      <c r="N24" s="13" t="s">
        <v>17</v>
      </c>
      <c r="O24" s="13" t="s">
        <v>17</v>
      </c>
      <c r="P24" s="6">
        <f t="shared" si="0"/>
        <v>12000</v>
      </c>
      <c r="Q24" s="6">
        <f t="shared" si="2"/>
        <v>600</v>
      </c>
      <c r="R24" s="6">
        <f t="shared" si="1"/>
        <v>11400</v>
      </c>
    </row>
    <row r="25" spans="2:20" ht="30" x14ac:dyDescent="0.25">
      <c r="B25" s="27">
        <v>14</v>
      </c>
      <c r="C25" s="13" t="s">
        <v>49</v>
      </c>
      <c r="D25" s="13" t="s">
        <v>48</v>
      </c>
      <c r="E25" s="13" t="s">
        <v>56</v>
      </c>
      <c r="F25" s="13" t="s">
        <v>17</v>
      </c>
      <c r="G25" s="6">
        <v>7000</v>
      </c>
      <c r="H25" s="13" t="s">
        <v>17</v>
      </c>
      <c r="I25" s="13" t="s">
        <v>17</v>
      </c>
      <c r="J25" s="13" t="s">
        <v>17</v>
      </c>
      <c r="K25" s="13" t="s">
        <v>17</v>
      </c>
      <c r="L25" s="13" t="s">
        <v>17</v>
      </c>
      <c r="M25" s="13" t="s">
        <v>17</v>
      </c>
      <c r="N25" s="13" t="s">
        <v>17</v>
      </c>
      <c r="O25" s="13" t="s">
        <v>17</v>
      </c>
      <c r="P25" s="6">
        <f t="shared" si="0"/>
        <v>7000</v>
      </c>
      <c r="Q25" s="6">
        <f t="shared" si="2"/>
        <v>350</v>
      </c>
      <c r="R25" s="6">
        <f t="shared" si="1"/>
        <v>6650</v>
      </c>
      <c r="S25" s="4"/>
      <c r="T25" s="4"/>
    </row>
    <row r="26" spans="2:20" s="4" customFormat="1" ht="38.1" customHeight="1" x14ac:dyDescent="0.25">
      <c r="B26" s="27">
        <v>15</v>
      </c>
      <c r="C26" s="13" t="s">
        <v>77</v>
      </c>
      <c r="D26" s="13" t="s">
        <v>48</v>
      </c>
      <c r="E26" s="13" t="s">
        <v>78</v>
      </c>
      <c r="F26" s="13" t="s">
        <v>17</v>
      </c>
      <c r="G26" s="6">
        <v>9000</v>
      </c>
      <c r="H26" s="13" t="s">
        <v>17</v>
      </c>
      <c r="I26" s="13" t="s">
        <v>17</v>
      </c>
      <c r="J26" s="13" t="s">
        <v>17</v>
      </c>
      <c r="K26" s="13" t="s">
        <v>17</v>
      </c>
      <c r="L26" s="13" t="s">
        <v>17</v>
      </c>
      <c r="M26" s="13" t="s">
        <v>17</v>
      </c>
      <c r="N26" s="13" t="s">
        <v>17</v>
      </c>
      <c r="O26" s="13" t="s">
        <v>17</v>
      </c>
      <c r="P26" s="6">
        <f t="shared" si="0"/>
        <v>9000</v>
      </c>
      <c r="Q26" s="6">
        <f t="shared" si="2"/>
        <v>450</v>
      </c>
      <c r="R26" s="6">
        <f t="shared" si="1"/>
        <v>8550</v>
      </c>
    </row>
    <row r="27" spans="2:20" s="4" customFormat="1" ht="38.1" customHeight="1" x14ac:dyDescent="0.25">
      <c r="B27" s="27">
        <v>16</v>
      </c>
      <c r="C27" s="13" t="s">
        <v>79</v>
      </c>
      <c r="D27" s="13" t="s">
        <v>48</v>
      </c>
      <c r="E27" s="5" t="s">
        <v>93</v>
      </c>
      <c r="F27" s="13" t="s">
        <v>17</v>
      </c>
      <c r="G27" s="6">
        <v>7000</v>
      </c>
      <c r="H27" s="13" t="s">
        <v>17</v>
      </c>
      <c r="I27" s="13" t="s">
        <v>17</v>
      </c>
      <c r="J27" s="13" t="s">
        <v>17</v>
      </c>
      <c r="K27" s="13" t="s">
        <v>17</v>
      </c>
      <c r="L27" s="13" t="s">
        <v>17</v>
      </c>
      <c r="M27" s="13" t="s">
        <v>17</v>
      </c>
      <c r="N27" s="13" t="s">
        <v>17</v>
      </c>
      <c r="O27" s="13" t="s">
        <v>17</v>
      </c>
      <c r="P27" s="6">
        <f t="shared" si="0"/>
        <v>7000</v>
      </c>
      <c r="Q27" s="6">
        <f t="shared" si="2"/>
        <v>350</v>
      </c>
      <c r="R27" s="6">
        <f t="shared" si="1"/>
        <v>6650</v>
      </c>
    </row>
    <row r="28" spans="2:20" ht="38.1" customHeight="1" x14ac:dyDescent="0.25">
      <c r="B28" s="27">
        <v>17</v>
      </c>
      <c r="C28" s="15" t="s">
        <v>73</v>
      </c>
      <c r="D28" s="5" t="s">
        <v>21</v>
      </c>
      <c r="E28" s="5" t="s">
        <v>44</v>
      </c>
      <c r="F28" s="5" t="s">
        <v>17</v>
      </c>
      <c r="G28" s="6">
        <v>16000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ref="P28:P35" si="3">G28</f>
        <v>16000</v>
      </c>
      <c r="Q28" s="6">
        <f t="shared" ref="Q28:Q35" si="4">P28*0.05</f>
        <v>800</v>
      </c>
      <c r="R28" s="6">
        <f t="shared" ref="R28:R35" si="5">P28-Q28</f>
        <v>15200</v>
      </c>
    </row>
    <row r="29" spans="2:20" ht="38.1" customHeight="1" x14ac:dyDescent="0.25">
      <c r="B29" s="27">
        <v>18</v>
      </c>
      <c r="C29" s="24" t="s">
        <v>89</v>
      </c>
      <c r="D29" s="5" t="s">
        <v>18</v>
      </c>
      <c r="E29" s="5" t="s">
        <v>55</v>
      </c>
      <c r="F29" s="5" t="s">
        <v>17</v>
      </c>
      <c r="G29" s="6">
        <v>16000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3"/>
        <v>16000</v>
      </c>
      <c r="Q29" s="6">
        <f t="shared" si="4"/>
        <v>800</v>
      </c>
      <c r="R29" s="6">
        <f t="shared" si="5"/>
        <v>15200</v>
      </c>
    </row>
    <row r="30" spans="2:20" ht="38.1" customHeight="1" x14ac:dyDescent="0.25">
      <c r="B30" s="27">
        <v>19</v>
      </c>
      <c r="C30" s="24" t="s">
        <v>90</v>
      </c>
      <c r="D30" s="5" t="s">
        <v>18</v>
      </c>
      <c r="E30" s="5" t="s">
        <v>60</v>
      </c>
      <c r="F30" s="5" t="s">
        <v>17</v>
      </c>
      <c r="G30" s="6">
        <v>16000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3"/>
        <v>16000</v>
      </c>
      <c r="Q30" s="6">
        <f t="shared" si="4"/>
        <v>800</v>
      </c>
      <c r="R30" s="6">
        <f t="shared" si="5"/>
        <v>15200</v>
      </c>
    </row>
    <row r="31" spans="2:20" ht="38.1" customHeight="1" x14ac:dyDescent="0.25">
      <c r="B31" s="27">
        <v>20</v>
      </c>
      <c r="C31" s="24" t="s">
        <v>92</v>
      </c>
      <c r="D31" s="5" t="s">
        <v>21</v>
      </c>
      <c r="E31" s="5" t="s">
        <v>56</v>
      </c>
      <c r="F31" s="5" t="s">
        <v>17</v>
      </c>
      <c r="G31" s="6">
        <v>7000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3"/>
        <v>7000</v>
      </c>
      <c r="Q31" s="6">
        <f t="shared" si="4"/>
        <v>350</v>
      </c>
      <c r="R31" s="6">
        <f t="shared" si="5"/>
        <v>6650</v>
      </c>
    </row>
    <row r="32" spans="2:20" ht="38.1" customHeight="1" x14ac:dyDescent="0.25">
      <c r="B32" s="27">
        <v>21</v>
      </c>
      <c r="C32" s="24" t="s">
        <v>100</v>
      </c>
      <c r="D32" s="5" t="s">
        <v>18</v>
      </c>
      <c r="E32" s="5" t="s">
        <v>104</v>
      </c>
      <c r="F32" s="5" t="s">
        <v>17</v>
      </c>
      <c r="G32" s="6">
        <v>16000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si="3"/>
        <v>16000</v>
      </c>
      <c r="Q32" s="6">
        <f t="shared" si="4"/>
        <v>800</v>
      </c>
      <c r="R32" s="6">
        <f t="shared" si="5"/>
        <v>15200</v>
      </c>
    </row>
    <row r="33" spans="2:18" ht="38.1" customHeight="1" x14ac:dyDescent="0.25">
      <c r="B33" s="27">
        <v>22</v>
      </c>
      <c r="C33" s="24" t="s">
        <v>101</v>
      </c>
      <c r="D33" s="5" t="s">
        <v>21</v>
      </c>
      <c r="E33" s="5" t="s">
        <v>44</v>
      </c>
      <c r="F33" s="5" t="s">
        <v>17</v>
      </c>
      <c r="G33" s="6">
        <v>7000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3"/>
        <v>7000</v>
      </c>
      <c r="Q33" s="6">
        <f t="shared" si="4"/>
        <v>350</v>
      </c>
      <c r="R33" s="6">
        <f t="shared" si="5"/>
        <v>6650</v>
      </c>
    </row>
    <row r="34" spans="2:18" ht="38.1" customHeight="1" x14ac:dyDescent="0.25">
      <c r="B34" s="27">
        <v>23</v>
      </c>
      <c r="C34" s="24" t="s">
        <v>102</v>
      </c>
      <c r="D34" s="5" t="s">
        <v>21</v>
      </c>
      <c r="E34" s="5" t="s">
        <v>62</v>
      </c>
      <c r="F34" s="5" t="s">
        <v>17</v>
      </c>
      <c r="G34" s="6">
        <v>8000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6">
        <f t="shared" si="3"/>
        <v>8000</v>
      </c>
      <c r="Q34" s="6">
        <f t="shared" si="4"/>
        <v>400</v>
      </c>
      <c r="R34" s="6">
        <f t="shared" si="5"/>
        <v>7600</v>
      </c>
    </row>
    <row r="35" spans="2:18" ht="38.1" customHeight="1" x14ac:dyDescent="0.25">
      <c r="B35" s="27">
        <v>24</v>
      </c>
      <c r="C35" s="24" t="s">
        <v>103</v>
      </c>
      <c r="D35" s="5" t="s">
        <v>21</v>
      </c>
      <c r="E35" s="5" t="s">
        <v>62</v>
      </c>
      <c r="F35" s="5" t="s">
        <v>17</v>
      </c>
      <c r="G35" s="6">
        <v>8000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6">
        <f t="shared" si="3"/>
        <v>8000</v>
      </c>
      <c r="Q35" s="6">
        <f t="shared" si="4"/>
        <v>400</v>
      </c>
      <c r="R35" s="6">
        <f t="shared" si="5"/>
        <v>7600</v>
      </c>
    </row>
  </sheetData>
  <mergeCells count="6">
    <mergeCell ref="B7:R7"/>
    <mergeCell ref="B8:R8"/>
    <mergeCell ref="B9:R9"/>
    <mergeCell ref="B3:R4"/>
    <mergeCell ref="B5:R5"/>
    <mergeCell ref="B6:R6"/>
  </mergeCells>
  <conditionalFormatting sqref="B36:B1048576 B1:B10 B12">
    <cfRule type="duplicateValues" dxfId="16" priority="8"/>
  </conditionalFormatting>
  <conditionalFormatting sqref="C11">
    <cfRule type="duplicateValues" dxfId="15" priority="1"/>
    <cfRule type="duplicateValues" dxfId="14" priority="2"/>
    <cfRule type="duplicateValues" dxfId="13" priority="3"/>
  </conditionalFormatting>
  <conditionalFormatting sqref="C12:C24">
    <cfRule type="duplicateValues" dxfId="12" priority="1111"/>
  </conditionalFormatting>
  <conditionalFormatting sqref="C22">
    <cfRule type="duplicateValues" dxfId="11" priority="1113"/>
  </conditionalFormatting>
  <conditionalFormatting sqref="C23">
    <cfRule type="duplicateValues" dxfId="10" priority="1062"/>
  </conditionalFormatting>
  <conditionalFormatting sqref="C24">
    <cfRule type="duplicateValues" dxfId="9" priority="13"/>
    <cfRule type="duplicateValues" dxfId="8" priority="14"/>
    <cfRule type="duplicateValues" dxfId="7" priority="15"/>
    <cfRule type="duplicateValues" dxfId="6" priority="16"/>
    <cfRule type="duplicateValues" dxfId="5" priority="17"/>
  </conditionalFormatting>
  <conditionalFormatting sqref="C25:C27">
    <cfRule type="duplicateValues" dxfId="4" priority="1094"/>
  </conditionalFormatting>
  <conditionalFormatting sqref="C28">
    <cfRule type="duplicateValues" dxfId="3" priority="4"/>
    <cfRule type="duplicateValues" dxfId="2" priority="5"/>
  </conditionalFormatting>
  <conditionalFormatting sqref="C36:C1048576 C1:C10 C12:C24">
    <cfRule type="duplicateValues" dxfId="1" priority="45"/>
  </conditionalFormatting>
  <conditionalFormatting sqref="C36:C1048576 C1:C10 C12:C27">
    <cfRule type="duplicateValues" dxfId="0" priority="9"/>
  </conditionalFormatting>
  <printOptions horizontalCentered="1" verticalCentered="1"/>
  <pageMargins left="0.25" right="0.25" top="0.75" bottom="0.75" header="0.3" footer="0.3"/>
  <pageSetup paperSize="300" scale="43" fitToHeight="0" orientation="portrait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10-4 (021)</vt:lpstr>
      <vt:lpstr>10-4 (22)</vt:lpstr>
      <vt:lpstr>10-4 (Sub_18)</vt:lpstr>
      <vt:lpstr>10-4 (029)</vt:lpstr>
      <vt:lpstr>'10-4 (021)'!Área_de_impresión</vt:lpstr>
      <vt:lpstr>'10-4 (029)'!Área_de_impresión</vt:lpstr>
      <vt:lpstr>'10-4 (22)'!Área_de_impresión</vt:lpstr>
      <vt:lpstr>'10-4 (Sub_18)'!Área_de_impresión</vt:lpstr>
      <vt:lpstr>'10-4 (029)'!Títulos_a_imprimir</vt:lpstr>
      <vt:lpstr>'10-4 (Sub_18)'!Títulos_a_imprimir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2024-10-01T22:03:07Z</cp:lastPrinted>
  <dcterms:created xsi:type="dcterms:W3CDTF">2019-10-02T21:20:13Z</dcterms:created>
  <dcterms:modified xsi:type="dcterms:W3CDTF">2024-10-01T22:05:04Z</dcterms:modified>
</cp:coreProperties>
</file>